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ntonio\Desktop\EA4HVN\ECHOLINK\EN PREPARACION\IN MEMORIAN\"/>
    </mc:Choice>
  </mc:AlternateContent>
  <xr:revisionPtr revIDLastSave="0" documentId="8_{B661B6DB-AE03-4D04-8E19-C96D8512BF9B}" xr6:coauthVersionLast="47" xr6:coauthVersionMax="47" xr10:uidLastSave="{00000000-0000-0000-0000-000000000000}"/>
  <bookViews>
    <workbookView xWindow="-120" yWindow="-120" windowWidth="20730" windowHeight="11160" xr2:uid="{B7CDD00F-C7A7-4279-9796-03F1CDF3489C}"/>
  </bookViews>
  <sheets>
    <sheet name="PARTICIPA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1" i="1" l="1"/>
  <c r="K71" i="1"/>
  <c r="M71" i="1" s="1"/>
  <c r="L70" i="1"/>
  <c r="K70" i="1"/>
  <c r="M70" i="1" s="1"/>
  <c r="L69" i="1"/>
  <c r="K69" i="1"/>
  <c r="M69" i="1" s="1"/>
  <c r="L68" i="1"/>
  <c r="K68" i="1"/>
  <c r="M68" i="1" s="1"/>
  <c r="L67" i="1"/>
  <c r="K67" i="1"/>
  <c r="M67" i="1" s="1"/>
  <c r="L66" i="1"/>
  <c r="K66" i="1"/>
  <c r="M66" i="1" s="1"/>
  <c r="L65" i="1"/>
  <c r="K65" i="1"/>
  <c r="M65" i="1" s="1"/>
  <c r="M64" i="1"/>
  <c r="L64" i="1"/>
  <c r="K64" i="1"/>
  <c r="L63" i="1"/>
  <c r="K63" i="1"/>
  <c r="M63" i="1" s="1"/>
  <c r="L62" i="1"/>
  <c r="K62" i="1"/>
  <c r="M62" i="1" s="1"/>
  <c r="L61" i="1"/>
  <c r="K61" i="1"/>
  <c r="M61" i="1" s="1"/>
  <c r="L60" i="1"/>
  <c r="K60" i="1"/>
  <c r="M60" i="1" s="1"/>
  <c r="L59" i="1"/>
  <c r="K59" i="1"/>
  <c r="M59" i="1" s="1"/>
  <c r="M58" i="1"/>
  <c r="L58" i="1"/>
  <c r="K58" i="1"/>
  <c r="M57" i="1"/>
  <c r="L57" i="1"/>
  <c r="K57" i="1"/>
  <c r="L56" i="1"/>
  <c r="K56" i="1"/>
  <c r="M56" i="1" s="1"/>
  <c r="M55" i="1"/>
  <c r="L55" i="1"/>
  <c r="K55" i="1"/>
  <c r="L54" i="1"/>
  <c r="K54" i="1"/>
  <c r="M54" i="1" s="1"/>
  <c r="L53" i="1"/>
  <c r="K53" i="1"/>
  <c r="M53" i="1" s="1"/>
  <c r="M52" i="1"/>
  <c r="L52" i="1"/>
  <c r="K52" i="1"/>
  <c r="M51" i="1"/>
  <c r="L51" i="1"/>
  <c r="K51" i="1"/>
  <c r="L50" i="1"/>
  <c r="K50" i="1"/>
  <c r="M50" i="1" s="1"/>
  <c r="L49" i="1"/>
  <c r="K49" i="1"/>
  <c r="M49" i="1" s="1"/>
  <c r="M48" i="1"/>
  <c r="L48" i="1"/>
  <c r="K48" i="1"/>
  <c r="M47" i="1"/>
  <c r="L47" i="1"/>
  <c r="K47" i="1"/>
  <c r="L46" i="1"/>
  <c r="K46" i="1"/>
  <c r="M46" i="1" s="1"/>
  <c r="L45" i="1"/>
  <c r="K45" i="1"/>
  <c r="M45" i="1" s="1"/>
  <c r="M44" i="1"/>
  <c r="L44" i="1"/>
  <c r="K44" i="1"/>
  <c r="M43" i="1"/>
  <c r="L43" i="1"/>
  <c r="K43" i="1"/>
  <c r="L42" i="1"/>
  <c r="K42" i="1"/>
  <c r="M42" i="1" s="1"/>
  <c r="L41" i="1"/>
  <c r="K41" i="1"/>
  <c r="M41" i="1" s="1"/>
  <c r="M40" i="1"/>
  <c r="L40" i="1"/>
  <c r="K40" i="1"/>
  <c r="L39" i="1"/>
  <c r="K39" i="1"/>
  <c r="M39" i="1" s="1"/>
  <c r="M38" i="1"/>
  <c r="L38" i="1"/>
  <c r="K38" i="1"/>
  <c r="M37" i="1"/>
  <c r="L37" i="1"/>
  <c r="K37" i="1"/>
  <c r="L36" i="1"/>
  <c r="K36" i="1"/>
  <c r="M36" i="1" s="1"/>
  <c r="L35" i="1"/>
  <c r="K35" i="1"/>
  <c r="M35" i="1" s="1"/>
  <c r="M34" i="1"/>
  <c r="L34" i="1"/>
  <c r="K34" i="1"/>
  <c r="M33" i="1"/>
  <c r="L33" i="1"/>
  <c r="K33" i="1"/>
  <c r="L32" i="1"/>
  <c r="K32" i="1"/>
  <c r="M32" i="1" s="1"/>
  <c r="L31" i="1"/>
  <c r="K31" i="1"/>
  <c r="M31" i="1" s="1"/>
  <c r="L30" i="1"/>
  <c r="K30" i="1"/>
  <c r="M30" i="1" s="1"/>
  <c r="L29" i="1"/>
  <c r="K29" i="1"/>
  <c r="M29" i="1" s="1"/>
  <c r="M28" i="1"/>
  <c r="L28" i="1"/>
  <c r="K28" i="1"/>
  <c r="M27" i="1"/>
  <c r="L27" i="1"/>
  <c r="K27" i="1"/>
  <c r="L26" i="1"/>
  <c r="K26" i="1"/>
  <c r="M26" i="1" s="1"/>
  <c r="L25" i="1"/>
  <c r="K25" i="1"/>
  <c r="M25" i="1" s="1"/>
  <c r="L24" i="1"/>
  <c r="K24" i="1"/>
  <c r="M24" i="1" s="1"/>
  <c r="N24" i="1" s="1"/>
  <c r="P24" i="1" s="1"/>
  <c r="L23" i="1"/>
  <c r="K23" i="1"/>
  <c r="M23" i="1" s="1"/>
  <c r="M22" i="1"/>
  <c r="L22" i="1"/>
  <c r="K22" i="1"/>
  <c r="M21" i="1"/>
  <c r="L21" i="1"/>
  <c r="K21" i="1"/>
  <c r="L20" i="1"/>
  <c r="K20" i="1"/>
  <c r="M20" i="1" s="1"/>
  <c r="L19" i="1"/>
  <c r="K19" i="1"/>
  <c r="M19" i="1" s="1"/>
  <c r="N16" i="1" s="1"/>
  <c r="P16" i="1" s="1"/>
  <c r="M18" i="1"/>
  <c r="L18" i="1"/>
  <c r="K18" i="1"/>
  <c r="M17" i="1"/>
  <c r="L17" i="1"/>
  <c r="K17" i="1"/>
  <c r="M16" i="1"/>
  <c r="L16" i="1"/>
  <c r="K16" i="1"/>
  <c r="M15" i="1"/>
  <c r="L15" i="1"/>
  <c r="K15" i="1"/>
  <c r="L14" i="1"/>
  <c r="K14" i="1"/>
  <c r="M14" i="1" s="1"/>
  <c r="L13" i="1"/>
  <c r="K13" i="1"/>
  <c r="M13" i="1" s="1"/>
  <c r="M12" i="1"/>
  <c r="L12" i="1"/>
  <c r="K12" i="1"/>
  <c r="M11" i="1"/>
  <c r="L11" i="1"/>
  <c r="K11" i="1"/>
  <c r="L10" i="1"/>
  <c r="K10" i="1"/>
  <c r="M10" i="1" s="1"/>
  <c r="N9" i="1" s="1"/>
  <c r="P9" i="1" s="1"/>
  <c r="M9" i="1"/>
  <c r="M72" i="1" s="1"/>
  <c r="Q9" i="1" s="1"/>
  <c r="L9" i="1"/>
  <c r="K9" i="1"/>
  <c r="N55" i="1" l="1"/>
  <c r="P55" i="1" s="1"/>
  <c r="N68" i="1"/>
  <c r="P68" i="1" s="1"/>
  <c r="N39" i="1"/>
  <c r="P39" i="1" s="1"/>
  <c r="N30" i="1"/>
  <c r="P30" i="1" s="1"/>
  <c r="N61" i="1"/>
  <c r="P61" i="1" s="1"/>
</calcChain>
</file>

<file path=xl/sharedStrings.xml><?xml version="1.0" encoding="utf-8"?>
<sst xmlns="http://schemas.openxmlformats.org/spreadsheetml/2006/main" count="112" uniqueCount="52">
  <si>
    <t>SEPTIMO MEMORIAL 2023</t>
  </si>
  <si>
    <t>QRZ</t>
  </si>
  <si>
    <t>QRA</t>
  </si>
  <si>
    <t>QTH</t>
  </si>
  <si>
    <t>E-MAIL</t>
  </si>
  <si>
    <t>LETRA</t>
  </si>
  <si>
    <t>CTD</t>
  </si>
  <si>
    <t>FECHA</t>
  </si>
  <si>
    <t>UTC</t>
  </si>
  <si>
    <t>OTORGANTE</t>
  </si>
  <si>
    <t>LETRAS</t>
  </si>
  <si>
    <t>PUNTOS</t>
  </si>
  <si>
    <t>QSLS</t>
  </si>
  <si>
    <t>DERECHO A DIPLOMA</t>
  </si>
  <si>
    <t>PALABRA - SEPTIMO</t>
  </si>
  <si>
    <t>S</t>
  </si>
  <si>
    <t>QSL Nº 1 - SEPTIMO</t>
  </si>
  <si>
    <t>E</t>
  </si>
  <si>
    <t>P</t>
  </si>
  <si>
    <t>T</t>
  </si>
  <si>
    <t>A</t>
  </si>
  <si>
    <t>I</t>
  </si>
  <si>
    <t>C</t>
  </si>
  <si>
    <t>M</t>
  </si>
  <si>
    <t>D</t>
  </si>
  <si>
    <t>O</t>
  </si>
  <si>
    <t>PALABRA - MEMORIAL</t>
  </si>
  <si>
    <t>QSL Nº 2 - MEMORIAL</t>
  </si>
  <si>
    <t>F</t>
  </si>
  <si>
    <t>J</t>
  </si>
  <si>
    <t>L</t>
  </si>
  <si>
    <t xml:space="preserve">R </t>
  </si>
  <si>
    <t>N</t>
  </si>
  <si>
    <t>FRASE -  A   EA4XS</t>
  </si>
  <si>
    <t>QSL Nº 3 - A  EA4XS</t>
  </si>
  <si>
    <t>Q</t>
  </si>
  <si>
    <t>X</t>
  </si>
  <si>
    <t>U</t>
  </si>
  <si>
    <t>FRASE -  Y   TODOS   LOS</t>
  </si>
  <si>
    <t>Y</t>
  </si>
  <si>
    <t>QSL Nº 4 - Y TODOS  LOS</t>
  </si>
  <si>
    <t>PALABRA -    RADIOAFICIONADOS</t>
  </si>
  <si>
    <t>QSL Nº 5 - RADIOAFICIONADOS</t>
  </si>
  <si>
    <t>FRASE  -  QUE   NOS</t>
  </si>
  <si>
    <t>QSL Nº 6 - QUE. NOS</t>
  </si>
  <si>
    <t>PALABRA  -   DEJARON</t>
  </si>
  <si>
    <t>QSL Nº 7 - DEJARON</t>
  </si>
  <si>
    <t>PALABRA  -   2023</t>
  </si>
  <si>
    <t>QSL Nº 8  - 2023</t>
  </si>
  <si>
    <t xml:space="preserve">        PUNTOS TOTALES</t>
  </si>
  <si>
    <t>LOS PARTICIPANTES SOLO TENDRAN QUE RELLENAR LOS DATOS CORRESPONDIENTES A SU ESTACIÓN Y LOS DATOS DE FECHA Y HORA UTC</t>
  </si>
  <si>
    <r>
      <t xml:space="preserve">LOS PARTICIPANTES RELLENARAN LAS CELDAS EN </t>
    </r>
    <r>
      <rPr>
        <sz val="10"/>
        <rFont val="Arial"/>
        <family val="2"/>
      </rPr>
      <t>AMARILLO</t>
    </r>
    <r>
      <rPr>
        <sz val="10"/>
        <color rgb="FFFF0000"/>
        <rFont val="Arial"/>
        <family val="2"/>
      </rPr>
      <t xml:space="preserve"> Y EL LOG SE ANCARGA DE RELLENAR AUTOMATICAMENTE LOS DATOS DEL DIPLOMA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</si>
</sst>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theme="1"/>
      </bottom>
      <diagonal/>
    </border>
    <border>
      <left/>
      <right style="medium">
        <color rgb="FF000000"/>
      </right>
      <top/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4" borderId="6" xfId="1" applyFont="1" applyFill="1" applyBorder="1" applyAlignment="1" applyProtection="1">
      <alignment horizontal="center" vertical="center"/>
      <protection locked="0"/>
    </xf>
    <xf numFmtId="0" fontId="9" fillId="4" borderId="5" xfId="1" applyFont="1" applyFill="1" applyBorder="1" applyAlignment="1" applyProtection="1">
      <alignment horizontal="center" vertical="center"/>
      <protection locked="0"/>
    </xf>
    <xf numFmtId="0" fontId="6" fillId="4" borderId="7" xfId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1" fillId="4" borderId="8" xfId="0" applyNumberFormat="1" applyFont="1" applyFill="1" applyBorder="1" applyAlignment="1" applyProtection="1">
      <alignment horizontal="center" vertical="center"/>
      <protection locked="0"/>
    </xf>
    <xf numFmtId="164" fontId="1" fillId="4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90"/>
    </xf>
    <xf numFmtId="20" fontId="1" fillId="0" borderId="0" xfId="0" applyNumberFormat="1" applyFont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textRotation="90"/>
    </xf>
    <xf numFmtId="0" fontId="11" fillId="7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12" fillId="9" borderId="4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20" fontId="1" fillId="4" borderId="8" xfId="0" applyNumberFormat="1" applyFont="1" applyFill="1" applyBorder="1" applyAlignment="1" applyProtection="1">
      <alignment horizontal="center" vertical="center"/>
      <protection locked="0"/>
    </xf>
    <xf numFmtId="0" fontId="3" fillId="8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11" fillId="12" borderId="4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11" fillId="12" borderId="26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12" borderId="43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12" fillId="12" borderId="49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0" fontId="3" fillId="11" borderId="51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11" borderId="52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/>
    </xf>
    <xf numFmtId="0" fontId="3" fillId="12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3" fillId="9" borderId="55" xfId="0" applyFont="1" applyFill="1" applyBorder="1" applyAlignment="1">
      <alignment horizontal="center" vertical="center"/>
    </xf>
    <xf numFmtId="0" fontId="3" fillId="9" borderId="57" xfId="0" applyFont="1" applyFill="1" applyBorder="1" applyAlignment="1">
      <alignment horizontal="center" vertical="center"/>
    </xf>
    <xf numFmtId="14" fontId="6" fillId="0" borderId="61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textRotation="90"/>
    </xf>
    <xf numFmtId="0" fontId="4" fillId="13" borderId="65" xfId="0" applyFont="1" applyFill="1" applyBorder="1" applyAlignment="1">
      <alignment horizontal="center" vertical="center"/>
    </xf>
    <xf numFmtId="0" fontId="4" fillId="13" borderId="66" xfId="0" applyFont="1" applyFill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h:mm;@"/>
      <fill>
        <patternFill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family val="2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FE42F7-A7F5-4A55-BDBF-64034058558F}" name="Tabla1" displayName="Tabla1" ref="A8:E31" totalsRowShown="0" headerRowDxfId="8" dataDxfId="7" headerRowBorderDxfId="5" tableBorderDxfId="6">
  <autoFilter ref="A8:E31" xr:uid="{EAAE11A7-8B20-4E76-AE0D-A7604F0FF66B}"/>
  <tableColumns count="5">
    <tableColumn id="1" xr3:uid="{F8713FBE-AF5C-47AD-AEB3-5D4A2A39AC0F}" name="LETRA" dataDxfId="4"/>
    <tableColumn id="2" xr3:uid="{4609E786-16FD-438E-B724-C93015650EC0}" name="CTD" dataDxfId="3"/>
    <tableColumn id="5" xr3:uid="{55294779-585C-4FF6-BC47-B263D89859EB}" name="FECHA" dataDxfId="2"/>
    <tableColumn id="4" xr3:uid="{36B75BFA-C175-4228-B9DE-9C41DBE214B2}" name="UTC" dataDxfId="1"/>
    <tableColumn id="3" xr3:uid="{55647073-2EA8-4BCD-A4C2-409C12CC85F9}" name="OTORGAN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9E03-25FA-4A59-9540-95C0ECFEFCA5}">
  <dimension ref="A1:R7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5" sqref="C5"/>
    </sheetView>
  </sheetViews>
  <sheetFormatPr baseColWidth="10" defaultColWidth="11.42578125" defaultRowHeight="12.75" x14ac:dyDescent="0.25"/>
  <cols>
    <col min="1" max="1" width="11.42578125" style="1"/>
    <col min="2" max="2" width="5.42578125" style="1" customWidth="1"/>
    <col min="3" max="3" width="11.7109375" style="1" bestFit="1" customWidth="1"/>
    <col min="4" max="4" width="11.85546875" style="1" customWidth="1"/>
    <col min="5" max="5" width="17.140625" style="1" bestFit="1" customWidth="1"/>
    <col min="6" max="6" width="1.7109375" style="1" customWidth="1"/>
    <col min="7" max="7" width="26.85546875" style="1" customWidth="1"/>
    <col min="8" max="8" width="8.42578125" style="1" bestFit="1" customWidth="1"/>
    <col min="9" max="9" width="7.85546875" style="1" bestFit="1" customWidth="1"/>
    <col min="10" max="10" width="1.7109375" style="1" customWidth="1"/>
    <col min="11" max="11" width="16.42578125" style="1" customWidth="1"/>
    <col min="12" max="12" width="10.85546875" style="1" customWidth="1"/>
    <col min="13" max="13" width="8.140625" style="1" bestFit="1" customWidth="1"/>
    <col min="14" max="14" width="5.85546875" style="1" bestFit="1" customWidth="1"/>
    <col min="15" max="15" width="29.85546875" style="1" bestFit="1" customWidth="1"/>
    <col min="16" max="16" width="3.7109375" style="1" bestFit="1" customWidth="1"/>
    <col min="17" max="17" width="3.140625" style="1" bestFit="1" customWidth="1"/>
    <col min="18" max="16384" width="11.42578125" style="1"/>
  </cols>
  <sheetData>
    <row r="1" spans="1:18" ht="13.5" thickBot="1" x14ac:dyDescent="0.3"/>
    <row r="2" spans="1:18" ht="24" thickBot="1" x14ac:dyDescent="0.3">
      <c r="G2" s="2" t="s">
        <v>0</v>
      </c>
      <c r="H2" s="3"/>
      <c r="I2" s="3"/>
      <c r="J2" s="3"/>
      <c r="K2" s="3"/>
      <c r="L2" s="3"/>
      <c r="M2" s="3"/>
      <c r="N2" s="3"/>
      <c r="O2" s="3"/>
      <c r="P2" s="3"/>
      <c r="Q2" s="4"/>
      <c r="R2" s="5"/>
    </row>
    <row r="3" spans="1:18" ht="13.5" thickBot="1" x14ac:dyDescent="0.3"/>
    <row r="4" spans="1:18" ht="13.5" thickBot="1" x14ac:dyDescent="0.3">
      <c r="G4" s="6" t="s">
        <v>1</v>
      </c>
      <c r="H4" s="7"/>
      <c r="I4" s="8"/>
      <c r="K4" s="6" t="s">
        <v>2</v>
      </c>
      <c r="L4" s="9"/>
      <c r="M4" s="7"/>
      <c r="N4" s="7"/>
      <c r="O4" s="7"/>
      <c r="P4" s="7"/>
      <c r="Q4" s="10"/>
    </row>
    <row r="5" spans="1:18" ht="13.5" thickBot="1" x14ac:dyDescent="0.3">
      <c r="G5" s="11"/>
      <c r="H5" s="11"/>
      <c r="I5" s="12"/>
    </row>
    <row r="6" spans="1:18" ht="13.5" thickBot="1" x14ac:dyDescent="0.3">
      <c r="G6" s="6" t="s">
        <v>3</v>
      </c>
      <c r="H6" s="7"/>
      <c r="I6" s="8"/>
      <c r="K6" s="6" t="s">
        <v>4</v>
      </c>
      <c r="L6" s="13"/>
      <c r="M6" s="14"/>
      <c r="N6" s="14"/>
      <c r="O6" s="14"/>
      <c r="P6" s="14"/>
      <c r="Q6" s="15"/>
    </row>
    <row r="7" spans="1:18" ht="13.5" thickBot="1" x14ac:dyDescent="0.3"/>
    <row r="8" spans="1:18" ht="13.5" thickBot="1" x14ac:dyDescent="0.3">
      <c r="A8" s="16" t="s">
        <v>5</v>
      </c>
      <c r="B8" s="17" t="s">
        <v>6</v>
      </c>
      <c r="C8" s="16" t="s">
        <v>7</v>
      </c>
      <c r="D8" s="16" t="s">
        <v>8</v>
      </c>
      <c r="E8" s="16" t="s">
        <v>9</v>
      </c>
      <c r="G8" s="18"/>
      <c r="H8" s="18"/>
      <c r="I8" s="19" t="s">
        <v>10</v>
      </c>
      <c r="J8" s="5"/>
      <c r="K8" s="20" t="s">
        <v>7</v>
      </c>
      <c r="L8" s="21" t="s">
        <v>8</v>
      </c>
      <c r="M8" s="22" t="s">
        <v>11</v>
      </c>
      <c r="N8" s="19" t="s">
        <v>12</v>
      </c>
      <c r="O8" s="23" t="s">
        <v>13</v>
      </c>
      <c r="P8" s="24"/>
      <c r="Q8" s="25"/>
      <c r="R8" s="5"/>
    </row>
    <row r="9" spans="1:18" x14ac:dyDescent="0.25">
      <c r="A9" s="17">
        <v>0</v>
      </c>
      <c r="B9" s="26">
        <v>1</v>
      </c>
      <c r="C9" s="27"/>
      <c r="D9" s="27"/>
      <c r="E9" s="28"/>
      <c r="G9" s="29" t="s">
        <v>14</v>
      </c>
      <c r="H9" s="30"/>
      <c r="I9" s="31" t="s">
        <v>15</v>
      </c>
      <c r="J9" s="32"/>
      <c r="K9" s="33" t="str">
        <f>IF((VLOOKUP(I9,Tabla1[],3,FALSE)&lt;1000),"",VLOOKUP(I9,Tabla1[],3,FALSE))</f>
        <v/>
      </c>
      <c r="L9" s="34" t="str">
        <f>IF((VLOOKUP(I9,Tabla1[],4,FALSE)=0),"",VLOOKUP(I9,Tabla1[],4,FALSE))</f>
        <v/>
      </c>
      <c r="M9" s="35">
        <f>+IF(K9="",,1)</f>
        <v>0</v>
      </c>
      <c r="N9" s="36">
        <f>SUM(M9:M15)</f>
        <v>0</v>
      </c>
      <c r="O9" s="37" t="s">
        <v>16</v>
      </c>
      <c r="P9" s="38" t="str">
        <f>IF(N9=7,"SÍ","NO")</f>
        <v>NO</v>
      </c>
      <c r="Q9" s="39" t="str">
        <f>IF(M72=63,"DIPLOMA","NO")</f>
        <v>NO</v>
      </c>
      <c r="R9" s="40"/>
    </row>
    <row r="10" spans="1:18" x14ac:dyDescent="0.25">
      <c r="A10" s="17">
        <v>2</v>
      </c>
      <c r="B10" s="26">
        <v>2</v>
      </c>
      <c r="C10" s="27"/>
      <c r="D10" s="27"/>
      <c r="E10" s="28"/>
      <c r="G10" s="41"/>
      <c r="H10" s="42"/>
      <c r="I10" s="43" t="s">
        <v>17</v>
      </c>
      <c r="J10" s="32"/>
      <c r="K10" s="44" t="str">
        <f>IF((VLOOKUP(I10,Tabla1[],3,FALSE)&lt;1000),"",VLOOKUP(I10,Tabla1[],3,FALSE))</f>
        <v/>
      </c>
      <c r="L10" s="45" t="str">
        <f>IF((VLOOKUP(I10,Tabla1[],4,FALSE)=0),"",VLOOKUP(I10,Tabla1[],4,FALSE))</f>
        <v/>
      </c>
      <c r="M10" s="46">
        <f t="shared" ref="M10:M71" si="0">+IF(K10="",,1)</f>
        <v>0</v>
      </c>
      <c r="N10" s="47"/>
      <c r="O10" s="48"/>
      <c r="P10" s="49"/>
      <c r="Q10" s="50"/>
      <c r="R10" s="40"/>
    </row>
    <row r="11" spans="1:18" x14ac:dyDescent="0.25">
      <c r="A11" s="17">
        <v>3</v>
      </c>
      <c r="B11" s="26">
        <v>1</v>
      </c>
      <c r="C11" s="27"/>
      <c r="D11" s="27"/>
      <c r="E11" s="28"/>
      <c r="G11" s="41"/>
      <c r="H11" s="42"/>
      <c r="I11" s="43" t="s">
        <v>18</v>
      </c>
      <c r="J11" s="32"/>
      <c r="K11" s="44" t="str">
        <f>IF((VLOOKUP(I11,Tabla1[],3,FALSE)&lt;1000),"",VLOOKUP(I11,Tabla1[],3,FALSE))</f>
        <v/>
      </c>
      <c r="L11" s="45" t="str">
        <f>IF((VLOOKUP(I11,Tabla1[],4,FALSE)=0),"",VLOOKUP(I11,Tabla1[],4,FALSE))</f>
        <v/>
      </c>
      <c r="M11" s="46">
        <f t="shared" si="0"/>
        <v>0</v>
      </c>
      <c r="N11" s="47"/>
      <c r="O11" s="48"/>
      <c r="P11" s="49"/>
      <c r="Q11" s="50"/>
      <c r="R11" s="40"/>
    </row>
    <row r="12" spans="1:18" x14ac:dyDescent="0.25">
      <c r="A12" s="17">
        <v>4</v>
      </c>
      <c r="B12" s="26">
        <v>1</v>
      </c>
      <c r="C12" s="27"/>
      <c r="D12" s="27"/>
      <c r="E12" s="28"/>
      <c r="G12" s="41"/>
      <c r="H12" s="42"/>
      <c r="I12" s="43" t="s">
        <v>19</v>
      </c>
      <c r="J12" s="32"/>
      <c r="K12" s="44" t="str">
        <f>IF((VLOOKUP(I12,Tabla1[],3,FALSE)&lt;1000),"",VLOOKUP(I12,Tabla1[],3,FALSE))</f>
        <v/>
      </c>
      <c r="L12" s="45" t="str">
        <f>IF((VLOOKUP(I12,Tabla1[],4,FALSE)=0),"",VLOOKUP(I12,Tabla1[],4,FALSE))</f>
        <v/>
      </c>
      <c r="M12" s="46">
        <f t="shared" si="0"/>
        <v>0</v>
      </c>
      <c r="N12" s="47"/>
      <c r="O12" s="48"/>
      <c r="P12" s="49"/>
      <c r="Q12" s="50"/>
      <c r="R12" s="40"/>
    </row>
    <row r="13" spans="1:18" x14ac:dyDescent="0.25">
      <c r="A13" s="17" t="s">
        <v>20</v>
      </c>
      <c r="B13" s="26">
        <v>7</v>
      </c>
      <c r="C13" s="27"/>
      <c r="D13" s="27"/>
      <c r="E13" s="28"/>
      <c r="G13" s="41"/>
      <c r="H13" s="42"/>
      <c r="I13" s="51" t="s">
        <v>21</v>
      </c>
      <c r="J13" s="32"/>
      <c r="K13" s="44" t="str">
        <f>IF((VLOOKUP(I13,Tabla1[],3,FALSE)&lt;1000),"",VLOOKUP(I13,Tabla1[],3,FALSE))</f>
        <v/>
      </c>
      <c r="L13" s="45" t="str">
        <f>IF((VLOOKUP(I13,Tabla1[],4,FALSE)=0),"",VLOOKUP(I13,Tabla1[],4,FALSE))</f>
        <v/>
      </c>
      <c r="M13" s="46">
        <f t="shared" si="0"/>
        <v>0</v>
      </c>
      <c r="N13" s="47"/>
      <c r="O13" s="48"/>
      <c r="P13" s="49"/>
      <c r="Q13" s="50"/>
      <c r="R13" s="40"/>
    </row>
    <row r="14" spans="1:18" x14ac:dyDescent="0.25">
      <c r="A14" s="17" t="s">
        <v>22</v>
      </c>
      <c r="B14" s="26">
        <v>1</v>
      </c>
      <c r="C14" s="27"/>
      <c r="D14" s="27"/>
      <c r="E14" s="28"/>
      <c r="G14" s="41"/>
      <c r="H14" s="42"/>
      <c r="I14" s="51" t="s">
        <v>23</v>
      </c>
      <c r="J14" s="32"/>
      <c r="K14" s="44" t="str">
        <f>IF((VLOOKUP(I14,Tabla1[],3,FALSE)&lt;1000),"",VLOOKUP(I14,Tabla1[],3,FALSE))</f>
        <v/>
      </c>
      <c r="L14" s="45" t="str">
        <f>IF((VLOOKUP(I14,Tabla1[],4,FALSE)=0),"",VLOOKUP(I14,Tabla1[],4,FALSE))</f>
        <v/>
      </c>
      <c r="M14" s="46">
        <f t="shared" si="0"/>
        <v>0</v>
      </c>
      <c r="N14" s="47"/>
      <c r="O14" s="48"/>
      <c r="P14" s="49"/>
      <c r="Q14" s="50"/>
      <c r="R14" s="40"/>
    </row>
    <row r="15" spans="1:18" ht="13.5" thickBot="1" x14ac:dyDescent="0.3">
      <c r="A15" s="17" t="s">
        <v>24</v>
      </c>
      <c r="B15" s="26">
        <v>4</v>
      </c>
      <c r="C15" s="27"/>
      <c r="D15" s="27"/>
      <c r="E15" s="28"/>
      <c r="G15" s="52"/>
      <c r="H15" s="53"/>
      <c r="I15" s="54" t="s">
        <v>25</v>
      </c>
      <c r="J15" s="55"/>
      <c r="K15" s="56" t="str">
        <f>IF((VLOOKUP(I15,Tabla1[],3,FALSE)&lt;1000),"",VLOOKUP(I15,Tabla1[],3,FALSE))</f>
        <v/>
      </c>
      <c r="L15" s="57" t="str">
        <f>IF((VLOOKUP(I15,Tabla1[],4,FALSE)=0),"",VLOOKUP(I15,Tabla1[],4,FALSE))</f>
        <v/>
      </c>
      <c r="M15" s="58">
        <f t="shared" si="0"/>
        <v>0</v>
      </c>
      <c r="N15" s="47"/>
      <c r="O15" s="48"/>
      <c r="P15" s="59"/>
      <c r="Q15" s="50"/>
      <c r="R15" s="40"/>
    </row>
    <row r="16" spans="1:18" x14ac:dyDescent="0.25">
      <c r="A16" s="17" t="s">
        <v>17</v>
      </c>
      <c r="B16" s="26">
        <v>5</v>
      </c>
      <c r="C16" s="27"/>
      <c r="D16" s="27"/>
      <c r="E16" s="28"/>
      <c r="G16" s="60" t="s">
        <v>26</v>
      </c>
      <c r="H16" s="61"/>
      <c r="I16" s="62" t="s">
        <v>23</v>
      </c>
      <c r="J16" s="32"/>
      <c r="K16" s="33" t="str">
        <f>IF((VLOOKUP(I16,Tabla1[],3,FALSE)&lt;1000),"",VLOOKUP(I16,Tabla1[],3,FALSE))</f>
        <v/>
      </c>
      <c r="L16" s="34" t="str">
        <f>IF((VLOOKUP(I16,Tabla1[],4,FALSE)=0),"",VLOOKUP(I16,Tabla1[],4,FALSE))</f>
        <v/>
      </c>
      <c r="M16" s="35">
        <f t="shared" si="0"/>
        <v>0</v>
      </c>
      <c r="N16" s="36">
        <f>SUM(M16:M23)</f>
        <v>0</v>
      </c>
      <c r="O16" s="63" t="s">
        <v>27</v>
      </c>
      <c r="P16" s="38" t="str">
        <f>IF(N16=8,"SÍ","NO")</f>
        <v>NO</v>
      </c>
      <c r="Q16" s="50"/>
    </row>
    <row r="17" spans="1:17" x14ac:dyDescent="0.25">
      <c r="A17" s="17" t="s">
        <v>28</v>
      </c>
      <c r="B17" s="26">
        <v>1</v>
      </c>
      <c r="C17" s="27"/>
      <c r="D17" s="27"/>
      <c r="E17" s="28"/>
      <c r="G17" s="64"/>
      <c r="H17" s="65"/>
      <c r="I17" s="62" t="s">
        <v>17</v>
      </c>
      <c r="J17" s="32"/>
      <c r="K17" s="44" t="str">
        <f>IF((VLOOKUP(I17,Tabla1[],3,FALSE)&lt;1000),"",VLOOKUP(I17,Tabla1[],3,FALSE))</f>
        <v/>
      </c>
      <c r="L17" s="45" t="str">
        <f>IF((VLOOKUP(I17,Tabla1[],4,FALSE)=0),"",VLOOKUP(I17,Tabla1[],4,FALSE))</f>
        <v/>
      </c>
      <c r="M17" s="46">
        <f t="shared" si="0"/>
        <v>0</v>
      </c>
      <c r="N17" s="66"/>
      <c r="O17" s="67"/>
      <c r="P17" s="49"/>
      <c r="Q17" s="50"/>
    </row>
    <row r="18" spans="1:17" x14ac:dyDescent="0.25">
      <c r="A18" s="17" t="s">
        <v>21</v>
      </c>
      <c r="B18" s="26">
        <v>5</v>
      </c>
      <c r="C18" s="27"/>
      <c r="D18" s="27"/>
      <c r="E18" s="28"/>
      <c r="G18" s="64"/>
      <c r="H18" s="65"/>
      <c r="I18" s="68" t="s">
        <v>23</v>
      </c>
      <c r="J18" s="32"/>
      <c r="K18" s="44" t="str">
        <f>IF((VLOOKUP(I18,Tabla1[],3,FALSE)&lt;1000),"",VLOOKUP(I18,Tabla1[],3,FALSE))</f>
        <v/>
      </c>
      <c r="L18" s="45" t="str">
        <f>IF((VLOOKUP(I18,Tabla1[],4,FALSE)=0),"",VLOOKUP(I18,Tabla1[],4,FALSE))</f>
        <v/>
      </c>
      <c r="M18" s="69">
        <f t="shared" si="0"/>
        <v>0</v>
      </c>
      <c r="N18" s="47"/>
      <c r="O18" s="67"/>
      <c r="P18" s="49"/>
      <c r="Q18" s="50"/>
    </row>
    <row r="19" spans="1:17" x14ac:dyDescent="0.25">
      <c r="A19" s="17" t="s">
        <v>29</v>
      </c>
      <c r="B19" s="26">
        <v>1</v>
      </c>
      <c r="C19" s="27"/>
      <c r="D19" s="27"/>
      <c r="E19" s="28"/>
      <c r="G19" s="64"/>
      <c r="H19" s="65"/>
      <c r="I19" s="68" t="s">
        <v>25</v>
      </c>
      <c r="J19" s="32"/>
      <c r="K19" s="44" t="str">
        <f>IF((VLOOKUP(I19,Tabla1[],3,FALSE)&lt;1000),"",VLOOKUP(I19,Tabla1[],3,FALSE))</f>
        <v/>
      </c>
      <c r="L19" s="45" t="str">
        <f>IF((VLOOKUP(I19,Tabla1[],4,FALSE)=0),"",VLOOKUP(I19,Tabla1[],4,FALSE))</f>
        <v/>
      </c>
      <c r="M19" s="69">
        <f t="shared" si="0"/>
        <v>0</v>
      </c>
      <c r="N19" s="47"/>
      <c r="O19" s="67"/>
      <c r="P19" s="49"/>
      <c r="Q19" s="50"/>
    </row>
    <row r="20" spans="1:17" x14ac:dyDescent="0.25">
      <c r="A20" s="17" t="s">
        <v>30</v>
      </c>
      <c r="B20" s="26">
        <v>2</v>
      </c>
      <c r="C20" s="27"/>
      <c r="D20" s="27"/>
      <c r="E20" s="28"/>
      <c r="G20" s="64"/>
      <c r="H20" s="65"/>
      <c r="I20" s="68" t="s">
        <v>31</v>
      </c>
      <c r="J20" s="32"/>
      <c r="K20" s="44" t="str">
        <f>IF((VLOOKUP(I20,Tabla1[],3,FALSE)&lt;1000),"",VLOOKUP(I20,Tabla1[],3,FALSE))</f>
        <v/>
      </c>
      <c r="L20" s="45" t="str">
        <f>IF((VLOOKUP(I20,Tabla1[],4,FALSE)=0),"",VLOOKUP(I20,Tabla1[],4,FALSE))</f>
        <v/>
      </c>
      <c r="M20" s="69">
        <f t="shared" si="0"/>
        <v>0</v>
      </c>
      <c r="N20" s="47"/>
      <c r="O20" s="67"/>
      <c r="P20" s="49"/>
      <c r="Q20" s="50"/>
    </row>
    <row r="21" spans="1:17" x14ac:dyDescent="0.25">
      <c r="A21" s="17" t="s">
        <v>23</v>
      </c>
      <c r="B21" s="26">
        <v>3</v>
      </c>
      <c r="C21" s="27"/>
      <c r="D21" s="27"/>
      <c r="E21" s="28"/>
      <c r="G21" s="64"/>
      <c r="H21" s="65"/>
      <c r="I21" s="68" t="s">
        <v>21</v>
      </c>
      <c r="J21" s="32"/>
      <c r="K21" s="44" t="str">
        <f>IF((VLOOKUP(I21,Tabla1[],3,FALSE)&lt;1000),"",VLOOKUP(I21,Tabla1[],3,FALSE))</f>
        <v/>
      </c>
      <c r="L21" s="45" t="str">
        <f>IF((VLOOKUP(I21,Tabla1[],4,FALSE)=0),"",VLOOKUP(I21,Tabla1[],4,FALSE))</f>
        <v/>
      </c>
      <c r="M21" s="69">
        <f t="shared" si="0"/>
        <v>0</v>
      </c>
      <c r="N21" s="47"/>
      <c r="O21" s="67"/>
      <c r="P21" s="49"/>
      <c r="Q21" s="50"/>
    </row>
    <row r="22" spans="1:17" x14ac:dyDescent="0.25">
      <c r="A22" s="17" t="s">
        <v>32</v>
      </c>
      <c r="B22" s="26">
        <v>3</v>
      </c>
      <c r="C22" s="27"/>
      <c r="D22" s="27"/>
      <c r="E22" s="28"/>
      <c r="G22" s="64"/>
      <c r="H22" s="65"/>
      <c r="I22" s="68" t="s">
        <v>20</v>
      </c>
      <c r="J22" s="32"/>
      <c r="K22" s="44" t="str">
        <f>IF((VLOOKUP(I22,Tabla1[],3,FALSE)&lt;1000),"",VLOOKUP(I22,Tabla1[],3,FALSE))</f>
        <v/>
      </c>
      <c r="L22" s="45" t="str">
        <f>IF((VLOOKUP(I22,Tabla1[],4,FALSE)=0),"",VLOOKUP(I22,Tabla1[],4,FALSE))</f>
        <v/>
      </c>
      <c r="M22" s="46">
        <f t="shared" si="0"/>
        <v>0</v>
      </c>
      <c r="N22" s="47"/>
      <c r="O22" s="67"/>
      <c r="P22" s="49"/>
      <c r="Q22" s="50"/>
    </row>
    <row r="23" spans="1:17" ht="13.5" thickBot="1" x14ac:dyDescent="0.3">
      <c r="A23" s="17" t="s">
        <v>25</v>
      </c>
      <c r="B23" s="26">
        <v>10</v>
      </c>
      <c r="C23" s="27"/>
      <c r="D23" s="70"/>
      <c r="E23" s="28"/>
      <c r="G23" s="71"/>
      <c r="H23" s="72"/>
      <c r="I23" s="68" t="s">
        <v>30</v>
      </c>
      <c r="J23" s="32"/>
      <c r="K23" s="56" t="str">
        <f>IF((VLOOKUP(I23,Tabla1[],3,FALSE)&lt;1000),"",VLOOKUP(I23,Tabla1[],3,FALSE))</f>
        <v/>
      </c>
      <c r="L23" s="57" t="str">
        <f>IF((VLOOKUP(I23,Tabla1[],4,FALSE)=0),"",VLOOKUP(I23,Tabla1[],4,FALSE))</f>
        <v/>
      </c>
      <c r="M23" s="73">
        <f t="shared" si="0"/>
        <v>0</v>
      </c>
      <c r="N23" s="47"/>
      <c r="O23" s="67"/>
      <c r="P23" s="49"/>
      <c r="Q23" s="50"/>
    </row>
    <row r="24" spans="1:17" x14ac:dyDescent="0.25">
      <c r="A24" s="17" t="s">
        <v>18</v>
      </c>
      <c r="B24" s="26">
        <v>1</v>
      </c>
      <c r="C24" s="27"/>
      <c r="D24" s="27"/>
      <c r="E24" s="28"/>
      <c r="G24" s="74" t="s">
        <v>33</v>
      </c>
      <c r="H24" s="75"/>
      <c r="I24" s="76" t="s">
        <v>20</v>
      </c>
      <c r="J24" s="32"/>
      <c r="K24" s="33" t="str">
        <f>IF((VLOOKUP(I24,Tabla1[],3,FALSE)&lt;1000),"",VLOOKUP(I24,Tabla1[],3,FALSE))</f>
        <v/>
      </c>
      <c r="L24" s="34" t="str">
        <f>IF((VLOOKUP(I24,Tabla1[],4,FALSE)=0),"",VLOOKUP(I24,Tabla1[],4,FALSE))</f>
        <v/>
      </c>
      <c r="M24" s="77">
        <f t="shared" si="0"/>
        <v>0</v>
      </c>
      <c r="N24" s="78">
        <f>SUM(M24:M29)</f>
        <v>0</v>
      </c>
      <c r="O24" s="79" t="s">
        <v>34</v>
      </c>
      <c r="P24" s="38" t="str">
        <f>IF(N24=6,"SÍ","NO")</f>
        <v>NO</v>
      </c>
      <c r="Q24" s="50"/>
    </row>
    <row r="25" spans="1:17" x14ac:dyDescent="0.25">
      <c r="A25" s="17" t="s">
        <v>35</v>
      </c>
      <c r="B25" s="26">
        <v>1</v>
      </c>
      <c r="C25" s="27"/>
      <c r="D25" s="27"/>
      <c r="E25" s="28"/>
      <c r="G25" s="80"/>
      <c r="H25" s="81"/>
      <c r="I25" s="82" t="s">
        <v>17</v>
      </c>
      <c r="J25" s="32"/>
      <c r="K25" s="44" t="str">
        <f>IF((VLOOKUP(I25,Tabla1[],3,FALSE)&lt;1000),"",VLOOKUP(I25,Tabla1[],3,FALSE))</f>
        <v/>
      </c>
      <c r="L25" s="45" t="str">
        <f>IF((VLOOKUP(I25,Tabla1[],4,FALSE)=0),"",VLOOKUP(I25,Tabla1[],4,FALSE))</f>
        <v/>
      </c>
      <c r="M25" s="83">
        <f t="shared" si="0"/>
        <v>0</v>
      </c>
      <c r="N25" s="84"/>
      <c r="O25" s="85"/>
      <c r="P25" s="49"/>
      <c r="Q25" s="50"/>
    </row>
    <row r="26" spans="1:17" x14ac:dyDescent="0.25">
      <c r="A26" s="17" t="s">
        <v>31</v>
      </c>
      <c r="B26" s="26">
        <v>3</v>
      </c>
      <c r="C26" s="27"/>
      <c r="D26" s="27"/>
      <c r="E26" s="28"/>
      <c r="G26" s="80"/>
      <c r="H26" s="81"/>
      <c r="I26" s="86" t="s">
        <v>20</v>
      </c>
      <c r="J26" s="32"/>
      <c r="K26" s="44" t="str">
        <f>IF((VLOOKUP(I26,Tabla1[],3,FALSE)&lt;1000),"",VLOOKUP(I26,Tabla1[],3,FALSE))</f>
        <v/>
      </c>
      <c r="L26" s="45" t="str">
        <f>IF((VLOOKUP(I26,Tabla1[],4,FALSE)=0),"",VLOOKUP(I26,Tabla1[],4,FALSE))</f>
        <v/>
      </c>
      <c r="M26" s="87">
        <f t="shared" si="0"/>
        <v>0</v>
      </c>
      <c r="N26" s="88"/>
      <c r="O26" s="85"/>
      <c r="P26" s="49"/>
      <c r="Q26" s="50"/>
    </row>
    <row r="27" spans="1:17" x14ac:dyDescent="0.25">
      <c r="A27" s="17" t="s">
        <v>15</v>
      </c>
      <c r="B27" s="26">
        <v>6</v>
      </c>
      <c r="C27" s="27"/>
      <c r="D27" s="27"/>
      <c r="E27" s="28"/>
      <c r="G27" s="80"/>
      <c r="H27" s="81"/>
      <c r="I27" s="86">
        <v>4</v>
      </c>
      <c r="J27" s="32"/>
      <c r="K27" s="44" t="str">
        <f>IF((VLOOKUP(I27,Tabla1[],3,FALSE)&lt;1000),"",VLOOKUP(I27,Tabla1[],3,FALSE))</f>
        <v/>
      </c>
      <c r="L27" s="45" t="str">
        <f>IF((VLOOKUP(I27,Tabla1[],4,FALSE)=0),"",VLOOKUP(I27,Tabla1[],4,FALSE))</f>
        <v/>
      </c>
      <c r="M27" s="87">
        <f t="shared" si="0"/>
        <v>0</v>
      </c>
      <c r="N27" s="88"/>
      <c r="O27" s="85"/>
      <c r="P27" s="49"/>
      <c r="Q27" s="50"/>
    </row>
    <row r="28" spans="1:17" x14ac:dyDescent="0.25">
      <c r="A28" s="17" t="s">
        <v>19</v>
      </c>
      <c r="B28" s="26">
        <v>2</v>
      </c>
      <c r="C28" s="27"/>
      <c r="D28" s="27"/>
      <c r="E28" s="28"/>
      <c r="G28" s="80"/>
      <c r="H28" s="81"/>
      <c r="I28" s="86" t="s">
        <v>36</v>
      </c>
      <c r="J28" s="32"/>
      <c r="K28" s="44" t="str">
        <f>IF((VLOOKUP(I28,Tabla1[],3,FALSE)&lt;1000),"",VLOOKUP(I28,Tabla1[],3,FALSE))</f>
        <v/>
      </c>
      <c r="L28" s="45" t="str">
        <f>IF((VLOOKUP(I28,Tabla1[],4,FALSE)=0),"",VLOOKUP(I28,Tabla1[],4,FALSE))</f>
        <v/>
      </c>
      <c r="M28" s="83">
        <f t="shared" si="0"/>
        <v>0</v>
      </c>
      <c r="N28" s="88"/>
      <c r="O28" s="85"/>
      <c r="P28" s="49"/>
      <c r="Q28" s="50"/>
    </row>
    <row r="29" spans="1:17" ht="13.5" thickBot="1" x14ac:dyDescent="0.3">
      <c r="A29" s="17" t="s">
        <v>37</v>
      </c>
      <c r="B29" s="26">
        <v>1</v>
      </c>
      <c r="C29" s="27"/>
      <c r="D29" s="27"/>
      <c r="E29" s="28"/>
      <c r="G29" s="89"/>
      <c r="H29" s="90"/>
      <c r="I29" s="91" t="s">
        <v>15</v>
      </c>
      <c r="J29" s="55"/>
      <c r="K29" s="56" t="str">
        <f>IF((VLOOKUP(I29,Tabla1[],3,FALSE)&lt;1000),"",VLOOKUP(I29,Tabla1[],3,FALSE))</f>
        <v/>
      </c>
      <c r="L29" s="57" t="str">
        <f>IF((VLOOKUP(I29,Tabla1[],4,FALSE)=0),"",VLOOKUP(I29,Tabla1[],4,FALSE))</f>
        <v/>
      </c>
      <c r="M29" s="92">
        <f t="shared" si="0"/>
        <v>0</v>
      </c>
      <c r="N29" s="93"/>
      <c r="O29" s="94"/>
      <c r="P29" s="59"/>
      <c r="Q29" s="50"/>
    </row>
    <row r="30" spans="1:17" ht="13.5" thickBot="1" x14ac:dyDescent="0.3">
      <c r="A30" s="17" t="s">
        <v>36</v>
      </c>
      <c r="B30" s="26">
        <v>1</v>
      </c>
      <c r="C30" s="27"/>
      <c r="D30" s="27"/>
      <c r="E30" s="28"/>
      <c r="G30" s="29" t="s">
        <v>38</v>
      </c>
      <c r="H30" s="30"/>
      <c r="I30" s="95" t="s">
        <v>39</v>
      </c>
      <c r="J30" s="32"/>
      <c r="K30" s="33" t="str">
        <f>IF((VLOOKUP(I30,Tabla1[],3,FALSE)&lt;1000),"",VLOOKUP(I30,Tabla1[],3,FALSE))</f>
        <v/>
      </c>
      <c r="L30" s="34" t="str">
        <f>IF((VLOOKUP(I30,Tabla1[],4,FALSE)=0),"",VLOOKUP(I30,Tabla1[],4,FALSE))</f>
        <v/>
      </c>
      <c r="M30" s="96">
        <f t="shared" si="0"/>
        <v>0</v>
      </c>
      <c r="N30" s="97">
        <f>SUM(M30:M38)</f>
        <v>0</v>
      </c>
      <c r="O30" s="98" t="s">
        <v>40</v>
      </c>
      <c r="P30" s="99" t="str">
        <f>IF(N30=9,"SÍ","NO")</f>
        <v>NO</v>
      </c>
      <c r="Q30" s="50"/>
    </row>
    <row r="31" spans="1:17" ht="13.5" thickBot="1" x14ac:dyDescent="0.3">
      <c r="A31" s="17" t="s">
        <v>39</v>
      </c>
      <c r="B31" s="26">
        <v>1</v>
      </c>
      <c r="C31" s="27"/>
      <c r="D31" s="27"/>
      <c r="E31" s="28"/>
      <c r="G31" s="41"/>
      <c r="H31" s="42"/>
      <c r="I31" s="95" t="s">
        <v>19</v>
      </c>
      <c r="J31" s="32"/>
      <c r="K31" s="44" t="str">
        <f>IF((VLOOKUP(I31,Tabla1[],3,FALSE)&lt;1000),"",VLOOKUP(I31,Tabla1[],3,FALSE))</f>
        <v/>
      </c>
      <c r="L31" s="45" t="str">
        <f>IF((VLOOKUP(I31,Tabla1[],4,FALSE)=0),"",VLOOKUP(I31,Tabla1[],4,FALSE))</f>
        <v/>
      </c>
      <c r="M31" s="87">
        <f t="shared" si="0"/>
        <v>0</v>
      </c>
      <c r="N31" s="88"/>
      <c r="O31" s="100"/>
      <c r="P31" s="101"/>
      <c r="Q31" s="50"/>
    </row>
    <row r="32" spans="1:17" ht="13.5" thickBot="1" x14ac:dyDescent="0.3">
      <c r="G32" s="41"/>
      <c r="H32" s="42"/>
      <c r="I32" s="95" t="s">
        <v>25</v>
      </c>
      <c r="J32" s="32"/>
      <c r="K32" s="44" t="str">
        <f>IF((VLOOKUP(I32,Tabla1[],3,FALSE)&lt;1000),"",VLOOKUP(I32,Tabla1[],3,FALSE))</f>
        <v/>
      </c>
      <c r="L32" s="45" t="str">
        <f>IF((VLOOKUP(I32,Tabla1[],4,FALSE)=0),"",VLOOKUP(I32,Tabla1[],4,FALSE))</f>
        <v/>
      </c>
      <c r="M32" s="87">
        <f t="shared" si="0"/>
        <v>0</v>
      </c>
      <c r="N32" s="88"/>
      <c r="O32" s="100"/>
      <c r="P32" s="101"/>
      <c r="Q32" s="50"/>
    </row>
    <row r="33" spans="6:17" ht="13.5" thickBot="1" x14ac:dyDescent="0.3">
      <c r="G33" s="41"/>
      <c r="H33" s="42"/>
      <c r="I33" s="95" t="s">
        <v>24</v>
      </c>
      <c r="J33" s="32"/>
      <c r="K33" s="44" t="str">
        <f>IF((VLOOKUP(I33,Tabla1[],3,FALSE)&lt;1000),"",VLOOKUP(I33,Tabla1[],3,FALSE))</f>
        <v/>
      </c>
      <c r="L33" s="45" t="str">
        <f>IF((VLOOKUP(I33,Tabla1[],4,FALSE)=0),"",VLOOKUP(I33,Tabla1[],4,FALSE))</f>
        <v/>
      </c>
      <c r="M33" s="87">
        <f t="shared" si="0"/>
        <v>0</v>
      </c>
      <c r="N33" s="88"/>
      <c r="O33" s="100"/>
      <c r="P33" s="101"/>
      <c r="Q33" s="50"/>
    </row>
    <row r="34" spans="6:17" ht="13.5" thickBot="1" x14ac:dyDescent="0.3">
      <c r="G34" s="41"/>
      <c r="H34" s="42"/>
      <c r="I34" s="95" t="s">
        <v>25</v>
      </c>
      <c r="J34" s="32"/>
      <c r="K34" s="44" t="str">
        <f>IF((VLOOKUP(I34,Tabla1[],3,FALSE)&lt;1000),"",VLOOKUP(I34,Tabla1[],3,FALSE))</f>
        <v/>
      </c>
      <c r="L34" s="45" t="str">
        <f>IF((VLOOKUP(I34,Tabla1[],4,FALSE)=0),"",VLOOKUP(I34,Tabla1[],4,FALSE))</f>
        <v/>
      </c>
      <c r="M34" s="87">
        <f t="shared" si="0"/>
        <v>0</v>
      </c>
      <c r="N34" s="88"/>
      <c r="O34" s="100"/>
      <c r="P34" s="101"/>
      <c r="Q34" s="50"/>
    </row>
    <row r="35" spans="6:17" ht="13.5" thickBot="1" x14ac:dyDescent="0.3">
      <c r="G35" s="41"/>
      <c r="H35" s="42"/>
      <c r="I35" s="95" t="s">
        <v>15</v>
      </c>
      <c r="J35" s="32"/>
      <c r="K35" s="44" t="str">
        <f>IF((VLOOKUP(I35,Tabla1[],3,FALSE)&lt;1000),"",VLOOKUP(I35,Tabla1[],3,FALSE))</f>
        <v/>
      </c>
      <c r="L35" s="45" t="str">
        <f>IF((VLOOKUP(I35,Tabla1[],4,FALSE)=0),"",VLOOKUP(I35,Tabla1[],4,FALSE))</f>
        <v/>
      </c>
      <c r="M35" s="87">
        <f t="shared" si="0"/>
        <v>0</v>
      </c>
      <c r="N35" s="88"/>
      <c r="O35" s="100"/>
      <c r="P35" s="101"/>
      <c r="Q35" s="50"/>
    </row>
    <row r="36" spans="6:17" ht="13.5" thickBot="1" x14ac:dyDescent="0.3">
      <c r="G36" s="41"/>
      <c r="H36" s="42"/>
      <c r="I36" s="95" t="s">
        <v>30</v>
      </c>
      <c r="J36" s="32"/>
      <c r="K36" s="44" t="str">
        <f>IF((VLOOKUP(I36,Tabla1[],3,FALSE)&lt;1000),"",VLOOKUP(I36,Tabla1[],3,FALSE))</f>
        <v/>
      </c>
      <c r="L36" s="45" t="str">
        <f>IF((VLOOKUP(I36,Tabla1[],4,FALSE)=0),"",VLOOKUP(I36,Tabla1[],4,FALSE))</f>
        <v/>
      </c>
      <c r="M36" s="87">
        <f t="shared" si="0"/>
        <v>0</v>
      </c>
      <c r="N36" s="88"/>
      <c r="O36" s="100"/>
      <c r="P36" s="101"/>
      <c r="Q36" s="50"/>
    </row>
    <row r="37" spans="6:17" ht="13.5" thickBot="1" x14ac:dyDescent="0.3">
      <c r="G37" s="41"/>
      <c r="H37" s="42"/>
      <c r="I37" s="95" t="s">
        <v>25</v>
      </c>
      <c r="J37" s="32"/>
      <c r="K37" s="44" t="str">
        <f>IF((VLOOKUP(I37,Tabla1[],3,FALSE)&lt;1000),"",VLOOKUP(I37,Tabla1[],3,FALSE))</f>
        <v/>
      </c>
      <c r="L37" s="45" t="str">
        <f>IF((VLOOKUP(I37,Tabla1[],4,FALSE)=0),"",VLOOKUP(I37,Tabla1[],4,FALSE))</f>
        <v/>
      </c>
      <c r="M37" s="87">
        <f t="shared" si="0"/>
        <v>0</v>
      </c>
      <c r="N37" s="88"/>
      <c r="O37" s="100"/>
      <c r="P37" s="101"/>
      <c r="Q37" s="50"/>
    </row>
    <row r="38" spans="6:17" ht="13.5" thickBot="1" x14ac:dyDescent="0.3">
      <c r="G38" s="102"/>
      <c r="H38" s="103"/>
      <c r="I38" s="104" t="s">
        <v>15</v>
      </c>
      <c r="J38" s="32"/>
      <c r="K38" s="56" t="str">
        <f>IF((VLOOKUP(I38,Tabla1[],3,FALSE)&lt;1000),"",VLOOKUP(I38,Tabla1[],3,FALSE))</f>
        <v/>
      </c>
      <c r="L38" s="57" t="str">
        <f>IF((VLOOKUP(I38,Tabla1[],4,FALSE)=0),"",VLOOKUP(I38,Tabla1[],4,FALSE))</f>
        <v/>
      </c>
      <c r="M38" s="92">
        <f t="shared" si="0"/>
        <v>0</v>
      </c>
      <c r="N38" s="93"/>
      <c r="O38" s="105"/>
      <c r="P38" s="106"/>
      <c r="Q38" s="50"/>
    </row>
    <row r="39" spans="6:17" ht="13.5" thickBot="1" x14ac:dyDescent="0.3">
      <c r="F39" s="107"/>
      <c r="G39" s="108" t="s">
        <v>41</v>
      </c>
      <c r="H39" s="109"/>
      <c r="I39" s="110" t="s">
        <v>31</v>
      </c>
      <c r="J39" s="32"/>
      <c r="K39" s="33" t="str">
        <f>IF((VLOOKUP(I39,Tabla1[],3,FALSE)&lt;1000),"",VLOOKUP(I39,Tabla1[],3,FALSE))</f>
        <v/>
      </c>
      <c r="L39" s="34" t="str">
        <f>IF((VLOOKUP(I39,Tabla1[],4,FALSE)=0),"",VLOOKUP(I39,Tabla1[],4,FALSE))</f>
        <v/>
      </c>
      <c r="M39" s="96">
        <f t="shared" si="0"/>
        <v>0</v>
      </c>
      <c r="N39" s="97">
        <f>SUM(M39:M54)</f>
        <v>0</v>
      </c>
      <c r="O39" s="111" t="s">
        <v>42</v>
      </c>
      <c r="P39" s="99" t="str">
        <f>IF(N39=16,"SÍ","NO")</f>
        <v>NO</v>
      </c>
      <c r="Q39" s="50"/>
    </row>
    <row r="40" spans="6:17" ht="13.5" thickBot="1" x14ac:dyDescent="0.3">
      <c r="F40" s="107"/>
      <c r="G40" s="112"/>
      <c r="H40" s="113"/>
      <c r="I40" s="110" t="s">
        <v>20</v>
      </c>
      <c r="J40" s="32"/>
      <c r="K40" s="44" t="str">
        <f>IF((VLOOKUP(I40,Tabla1[],3,FALSE)&lt;1000),"",VLOOKUP(I40,Tabla1[],3,FALSE))</f>
        <v/>
      </c>
      <c r="L40" s="45" t="str">
        <f>IF((VLOOKUP(I40,Tabla1[],4,FALSE)=0),"",VLOOKUP(I40,Tabla1[],4,FALSE))</f>
        <v/>
      </c>
      <c r="M40" s="87">
        <f t="shared" si="0"/>
        <v>0</v>
      </c>
      <c r="N40" s="88"/>
      <c r="O40" s="114"/>
      <c r="P40" s="101"/>
      <c r="Q40" s="50"/>
    </row>
    <row r="41" spans="6:17" ht="13.5" thickBot="1" x14ac:dyDescent="0.3">
      <c r="F41" s="107"/>
      <c r="G41" s="112"/>
      <c r="H41" s="113"/>
      <c r="I41" s="110" t="s">
        <v>24</v>
      </c>
      <c r="J41" s="32"/>
      <c r="K41" s="44" t="str">
        <f>IF((VLOOKUP(I41,Tabla1[],3,FALSE)&lt;1000),"",VLOOKUP(I41,Tabla1[],3,FALSE))</f>
        <v/>
      </c>
      <c r="L41" s="45" t="str">
        <f>IF((VLOOKUP(I41,Tabla1[],4,FALSE)=0),"",VLOOKUP(I41,Tabla1[],4,FALSE))</f>
        <v/>
      </c>
      <c r="M41" s="87">
        <f t="shared" si="0"/>
        <v>0</v>
      </c>
      <c r="N41" s="88"/>
      <c r="O41" s="114"/>
      <c r="P41" s="101"/>
      <c r="Q41" s="50"/>
    </row>
    <row r="42" spans="6:17" ht="13.5" thickBot="1" x14ac:dyDescent="0.3">
      <c r="F42" s="107"/>
      <c r="G42" s="112"/>
      <c r="H42" s="113"/>
      <c r="I42" s="110" t="s">
        <v>21</v>
      </c>
      <c r="J42" s="32"/>
      <c r="K42" s="44" t="str">
        <f>IF((VLOOKUP(I42,Tabla1[],3,FALSE)&lt;1000),"",VLOOKUP(I42,Tabla1[],3,FALSE))</f>
        <v/>
      </c>
      <c r="L42" s="45" t="str">
        <f>IF((VLOOKUP(I42,Tabla1[],4,FALSE)=0),"",VLOOKUP(I42,Tabla1[],4,FALSE))</f>
        <v/>
      </c>
      <c r="M42" s="87">
        <f t="shared" si="0"/>
        <v>0</v>
      </c>
      <c r="N42" s="88"/>
      <c r="O42" s="114"/>
      <c r="P42" s="101"/>
      <c r="Q42" s="50"/>
    </row>
    <row r="43" spans="6:17" ht="13.5" thickBot="1" x14ac:dyDescent="0.3">
      <c r="F43" s="107"/>
      <c r="G43" s="112"/>
      <c r="H43" s="113"/>
      <c r="I43" s="110" t="s">
        <v>25</v>
      </c>
      <c r="J43" s="32"/>
      <c r="K43" s="44" t="str">
        <f>IF((VLOOKUP(I43,Tabla1[],3,FALSE)&lt;1000),"",VLOOKUP(I43,Tabla1[],3,FALSE))</f>
        <v/>
      </c>
      <c r="L43" s="45" t="str">
        <f>IF((VLOOKUP(I43,Tabla1[],4,FALSE)=0),"",VLOOKUP(I43,Tabla1[],4,FALSE))</f>
        <v/>
      </c>
      <c r="M43" s="87">
        <f t="shared" si="0"/>
        <v>0</v>
      </c>
      <c r="N43" s="88"/>
      <c r="O43" s="114"/>
      <c r="P43" s="101"/>
      <c r="Q43" s="50"/>
    </row>
    <row r="44" spans="6:17" ht="13.5" thickBot="1" x14ac:dyDescent="0.3">
      <c r="F44" s="107"/>
      <c r="G44" s="112"/>
      <c r="H44" s="113"/>
      <c r="I44" s="110" t="s">
        <v>20</v>
      </c>
      <c r="J44" s="32"/>
      <c r="K44" s="44" t="str">
        <f>IF((VLOOKUP(I44,Tabla1[],3,FALSE)&lt;1000),"",VLOOKUP(I44,Tabla1[],3,FALSE))</f>
        <v/>
      </c>
      <c r="L44" s="45" t="str">
        <f>IF((VLOOKUP(I44,Tabla1[],4,FALSE)=0),"",VLOOKUP(I44,Tabla1[],4,FALSE))</f>
        <v/>
      </c>
      <c r="M44" s="87">
        <f t="shared" si="0"/>
        <v>0</v>
      </c>
      <c r="N44" s="88"/>
      <c r="O44" s="114"/>
      <c r="P44" s="101"/>
      <c r="Q44" s="50"/>
    </row>
    <row r="45" spans="6:17" ht="13.5" thickBot="1" x14ac:dyDescent="0.3">
      <c r="F45" s="107"/>
      <c r="G45" s="112"/>
      <c r="H45" s="113"/>
      <c r="I45" s="110" t="s">
        <v>28</v>
      </c>
      <c r="J45" s="32"/>
      <c r="K45" s="44" t="str">
        <f>IF((VLOOKUP(I45,Tabla1[],3,FALSE)&lt;1000),"",VLOOKUP(I45,Tabla1[],3,FALSE))</f>
        <v/>
      </c>
      <c r="L45" s="45" t="str">
        <f>IF((VLOOKUP(I45,Tabla1[],4,FALSE)=0),"",VLOOKUP(I45,Tabla1[],4,FALSE))</f>
        <v/>
      </c>
      <c r="M45" s="87">
        <f t="shared" si="0"/>
        <v>0</v>
      </c>
      <c r="N45" s="88"/>
      <c r="O45" s="114"/>
      <c r="P45" s="101"/>
      <c r="Q45" s="50"/>
    </row>
    <row r="46" spans="6:17" ht="13.5" thickBot="1" x14ac:dyDescent="0.3">
      <c r="F46" s="107"/>
      <c r="G46" s="112"/>
      <c r="H46" s="113"/>
      <c r="I46" s="110" t="s">
        <v>21</v>
      </c>
      <c r="J46" s="32"/>
      <c r="K46" s="44" t="str">
        <f>IF((VLOOKUP(I46,Tabla1[],3,FALSE)&lt;1000),"",VLOOKUP(I46,Tabla1[],3,FALSE))</f>
        <v/>
      </c>
      <c r="L46" s="45" t="str">
        <f>IF((VLOOKUP(I46,Tabla1[],4,FALSE)=0),"",VLOOKUP(I46,Tabla1[],4,FALSE))</f>
        <v/>
      </c>
      <c r="M46" s="87">
        <f t="shared" si="0"/>
        <v>0</v>
      </c>
      <c r="N46" s="88"/>
      <c r="O46" s="114"/>
      <c r="P46" s="101"/>
      <c r="Q46" s="50"/>
    </row>
    <row r="47" spans="6:17" ht="13.5" thickBot="1" x14ac:dyDescent="0.3">
      <c r="F47" s="107"/>
      <c r="G47" s="112"/>
      <c r="H47" s="113"/>
      <c r="I47" s="110" t="s">
        <v>22</v>
      </c>
      <c r="J47" s="32"/>
      <c r="K47" s="44" t="str">
        <f>IF((VLOOKUP(I47,Tabla1[],3,FALSE)&lt;1000),"",VLOOKUP(I47,Tabla1[],3,FALSE))</f>
        <v/>
      </c>
      <c r="L47" s="45" t="str">
        <f>IF((VLOOKUP(I47,Tabla1[],4,FALSE)=0),"",VLOOKUP(I47,Tabla1[],4,FALSE))</f>
        <v/>
      </c>
      <c r="M47" s="87">
        <f t="shared" si="0"/>
        <v>0</v>
      </c>
      <c r="N47" s="88"/>
      <c r="O47" s="114"/>
      <c r="P47" s="101"/>
      <c r="Q47" s="50"/>
    </row>
    <row r="48" spans="6:17" ht="13.5" thickBot="1" x14ac:dyDescent="0.3">
      <c r="F48" s="107"/>
      <c r="G48" s="112"/>
      <c r="H48" s="113"/>
      <c r="I48" s="110" t="s">
        <v>21</v>
      </c>
      <c r="J48" s="32"/>
      <c r="K48" s="44" t="str">
        <f>IF((VLOOKUP(I48,Tabla1[],3,FALSE)&lt;1000),"",VLOOKUP(I48,Tabla1[],3,FALSE))</f>
        <v/>
      </c>
      <c r="L48" s="45" t="str">
        <f>IF((VLOOKUP(I48,Tabla1[],4,FALSE)=0),"",VLOOKUP(I48,Tabla1[],4,FALSE))</f>
        <v/>
      </c>
      <c r="M48" s="87">
        <f t="shared" si="0"/>
        <v>0</v>
      </c>
      <c r="N48" s="88"/>
      <c r="O48" s="114"/>
      <c r="P48" s="101"/>
      <c r="Q48" s="50"/>
    </row>
    <row r="49" spans="6:17" ht="13.5" thickBot="1" x14ac:dyDescent="0.3">
      <c r="F49" s="107"/>
      <c r="G49" s="112"/>
      <c r="H49" s="113"/>
      <c r="I49" s="110" t="s">
        <v>25</v>
      </c>
      <c r="J49" s="32"/>
      <c r="K49" s="44" t="str">
        <f>IF((VLOOKUP(I49,Tabla1[],3,FALSE)&lt;1000),"",VLOOKUP(I49,Tabla1[],3,FALSE))</f>
        <v/>
      </c>
      <c r="L49" s="45" t="str">
        <f>IF((VLOOKUP(I49,Tabla1[],4,FALSE)=0),"",VLOOKUP(I49,Tabla1[],4,FALSE))</f>
        <v/>
      </c>
      <c r="M49" s="87">
        <f t="shared" si="0"/>
        <v>0</v>
      </c>
      <c r="N49" s="88"/>
      <c r="O49" s="114"/>
      <c r="P49" s="101"/>
      <c r="Q49" s="50"/>
    </row>
    <row r="50" spans="6:17" ht="13.5" thickBot="1" x14ac:dyDescent="0.3">
      <c r="F50" s="107"/>
      <c r="G50" s="112"/>
      <c r="H50" s="113"/>
      <c r="I50" s="110" t="s">
        <v>32</v>
      </c>
      <c r="J50" s="32"/>
      <c r="K50" s="44" t="str">
        <f>IF((VLOOKUP(I50,Tabla1[],3,FALSE)&lt;1000),"",VLOOKUP(I50,Tabla1[],3,FALSE))</f>
        <v/>
      </c>
      <c r="L50" s="45" t="str">
        <f>IF((VLOOKUP(I50,Tabla1[],4,FALSE)=0),"",VLOOKUP(I50,Tabla1[],4,FALSE))</f>
        <v/>
      </c>
      <c r="M50" s="87">
        <f t="shared" si="0"/>
        <v>0</v>
      </c>
      <c r="N50" s="88"/>
      <c r="O50" s="114"/>
      <c r="P50" s="101"/>
      <c r="Q50" s="50"/>
    </row>
    <row r="51" spans="6:17" ht="13.5" thickBot="1" x14ac:dyDescent="0.3">
      <c r="F51" s="107"/>
      <c r="G51" s="112"/>
      <c r="H51" s="113"/>
      <c r="I51" s="110" t="s">
        <v>20</v>
      </c>
      <c r="J51" s="32"/>
      <c r="K51" s="44" t="str">
        <f>IF((VLOOKUP(I51,Tabla1[],3,FALSE)&lt;1000),"",VLOOKUP(I51,Tabla1[],3,FALSE))</f>
        <v/>
      </c>
      <c r="L51" s="45" t="str">
        <f>IF((VLOOKUP(I51,Tabla1[],4,FALSE)=0),"",VLOOKUP(I51,Tabla1[],4,FALSE))</f>
        <v/>
      </c>
      <c r="M51" s="87">
        <f t="shared" si="0"/>
        <v>0</v>
      </c>
      <c r="N51" s="88"/>
      <c r="O51" s="114"/>
      <c r="P51" s="101"/>
      <c r="Q51" s="50"/>
    </row>
    <row r="52" spans="6:17" ht="13.5" thickBot="1" x14ac:dyDescent="0.3">
      <c r="F52" s="107"/>
      <c r="G52" s="112"/>
      <c r="H52" s="113"/>
      <c r="I52" s="110" t="s">
        <v>24</v>
      </c>
      <c r="J52" s="32"/>
      <c r="K52" s="44" t="str">
        <f>IF((VLOOKUP(I52,Tabla1[],3,FALSE)&lt;1000),"",VLOOKUP(I52,Tabla1[],3,FALSE))</f>
        <v/>
      </c>
      <c r="L52" s="45" t="str">
        <f>IF((VLOOKUP(I52,Tabla1[],4,FALSE)=0),"",VLOOKUP(I52,Tabla1[],4,FALSE))</f>
        <v/>
      </c>
      <c r="M52" s="87">
        <f t="shared" si="0"/>
        <v>0</v>
      </c>
      <c r="N52" s="88"/>
      <c r="O52" s="114"/>
      <c r="P52" s="101"/>
      <c r="Q52" s="50"/>
    </row>
    <row r="53" spans="6:17" ht="13.5" thickBot="1" x14ac:dyDescent="0.3">
      <c r="F53" s="107"/>
      <c r="G53" s="112"/>
      <c r="H53" s="113"/>
      <c r="I53" s="110" t="s">
        <v>25</v>
      </c>
      <c r="J53" s="32"/>
      <c r="K53" s="44" t="str">
        <f>IF((VLOOKUP(I53,Tabla1[],3,FALSE)&lt;1000),"",VLOOKUP(I53,Tabla1[],3,FALSE))</f>
        <v/>
      </c>
      <c r="L53" s="45" t="str">
        <f>IF((VLOOKUP(I53,Tabla1[],4,FALSE)=0),"",VLOOKUP(I53,Tabla1[],4,FALSE))</f>
        <v/>
      </c>
      <c r="M53" s="87">
        <f t="shared" si="0"/>
        <v>0</v>
      </c>
      <c r="N53" s="88"/>
      <c r="O53" s="114"/>
      <c r="P53" s="101"/>
      <c r="Q53" s="50"/>
    </row>
    <row r="54" spans="6:17" ht="13.5" thickBot="1" x14ac:dyDescent="0.3">
      <c r="F54" s="107"/>
      <c r="G54" s="115"/>
      <c r="H54" s="116"/>
      <c r="I54" s="110" t="s">
        <v>15</v>
      </c>
      <c r="J54" s="32"/>
      <c r="K54" s="56" t="str">
        <f>IF((VLOOKUP(I54,Tabla1[],3,FALSE)&lt;1000),"",VLOOKUP(I54,Tabla1[],3,FALSE))</f>
        <v/>
      </c>
      <c r="L54" s="57" t="str">
        <f>IF((VLOOKUP(I54,Tabla1[],4,FALSE)=0),"",VLOOKUP(I54,Tabla1[],4,FALSE))</f>
        <v/>
      </c>
      <c r="M54" s="92">
        <f t="shared" si="0"/>
        <v>0</v>
      </c>
      <c r="N54" s="93"/>
      <c r="O54" s="117"/>
      <c r="P54" s="101"/>
      <c r="Q54" s="50"/>
    </row>
    <row r="55" spans="6:17" ht="14.25" thickTop="1" thickBot="1" x14ac:dyDescent="0.3">
      <c r="G55" s="118" t="s">
        <v>43</v>
      </c>
      <c r="H55" s="119"/>
      <c r="I55" s="120" t="s">
        <v>35</v>
      </c>
      <c r="J55" s="32"/>
      <c r="K55" s="33" t="str">
        <f>IF((VLOOKUP(I55,Tabla1[],3,FALSE)&lt;1000),"",VLOOKUP(I55,Tabla1[],3,FALSE))</f>
        <v/>
      </c>
      <c r="L55" s="34" t="str">
        <f>IF((VLOOKUP(I55,Tabla1[],4,FALSE)=0),"",VLOOKUP(I55,Tabla1[],4,FALSE))</f>
        <v/>
      </c>
      <c r="M55" s="96">
        <f t="shared" si="0"/>
        <v>0</v>
      </c>
      <c r="N55" s="97">
        <f>SUM(M55:M60)</f>
        <v>0</v>
      </c>
      <c r="O55" s="121" t="s">
        <v>44</v>
      </c>
      <c r="P55" s="122" t="str">
        <f>IF(N55=6,"SI","NO")</f>
        <v>NO</v>
      </c>
      <c r="Q55" s="50"/>
    </row>
    <row r="56" spans="6:17" ht="13.5" thickBot="1" x14ac:dyDescent="0.3">
      <c r="G56" s="123"/>
      <c r="H56" s="124"/>
      <c r="I56" s="120" t="s">
        <v>37</v>
      </c>
      <c r="J56" s="32"/>
      <c r="K56" s="44" t="str">
        <f>IF((VLOOKUP(I56,Tabla1[],3,FALSE)&lt;1000),"",VLOOKUP(I56,Tabla1[],3,FALSE))</f>
        <v/>
      </c>
      <c r="L56" s="45" t="str">
        <f>IF((VLOOKUP(I56,Tabla1[],4,FALSE)=0),"",VLOOKUP(I56,Tabla1[],4,FALSE))</f>
        <v/>
      </c>
      <c r="M56" s="87">
        <f t="shared" si="0"/>
        <v>0</v>
      </c>
      <c r="N56" s="88"/>
      <c r="O56" s="125"/>
      <c r="P56" s="126"/>
      <c r="Q56" s="50"/>
    </row>
    <row r="57" spans="6:17" ht="13.5" thickBot="1" x14ac:dyDescent="0.3">
      <c r="G57" s="123"/>
      <c r="H57" s="124"/>
      <c r="I57" s="120" t="s">
        <v>17</v>
      </c>
      <c r="J57" s="32"/>
      <c r="K57" s="44" t="str">
        <f>IF((VLOOKUP(I57,Tabla1[],3,FALSE)&lt;1000),"",VLOOKUP(I57,Tabla1[],3,FALSE))</f>
        <v/>
      </c>
      <c r="L57" s="45" t="str">
        <f>IF((VLOOKUP(I57,Tabla1[],4,FALSE)=0),"",VLOOKUP(I57,Tabla1[],4,FALSE))</f>
        <v/>
      </c>
      <c r="M57" s="87">
        <f t="shared" si="0"/>
        <v>0</v>
      </c>
      <c r="N57" s="88"/>
      <c r="O57" s="125"/>
      <c r="P57" s="126"/>
      <c r="Q57" s="50"/>
    </row>
    <row r="58" spans="6:17" ht="13.5" thickBot="1" x14ac:dyDescent="0.3">
      <c r="G58" s="123"/>
      <c r="H58" s="124"/>
      <c r="I58" s="120" t="s">
        <v>32</v>
      </c>
      <c r="J58" s="32"/>
      <c r="K58" s="44" t="str">
        <f>IF((VLOOKUP(I58,Tabla1[],3,FALSE)&lt;1000),"",VLOOKUP(I58,Tabla1[],3,FALSE))</f>
        <v/>
      </c>
      <c r="L58" s="45" t="str">
        <f>IF((VLOOKUP(I58,Tabla1[],4,FALSE)=0),"",VLOOKUP(I58,Tabla1[],4,FALSE))</f>
        <v/>
      </c>
      <c r="M58" s="87">
        <f t="shared" si="0"/>
        <v>0</v>
      </c>
      <c r="N58" s="88"/>
      <c r="O58" s="125"/>
      <c r="P58" s="126"/>
      <c r="Q58" s="50"/>
    </row>
    <row r="59" spans="6:17" ht="13.5" thickBot="1" x14ac:dyDescent="0.3">
      <c r="G59" s="123"/>
      <c r="H59" s="124"/>
      <c r="I59" s="120" t="s">
        <v>25</v>
      </c>
      <c r="J59" s="32"/>
      <c r="K59" s="44" t="str">
        <f>IF((VLOOKUP(I59,Tabla1[],3,FALSE)&lt;1000),"",VLOOKUP(I59,Tabla1[],3,FALSE))</f>
        <v/>
      </c>
      <c r="L59" s="45" t="str">
        <f>IF((VLOOKUP(I59,Tabla1[],4,FALSE)=0),"",VLOOKUP(I59,Tabla1[],4,FALSE))</f>
        <v/>
      </c>
      <c r="M59" s="87">
        <f t="shared" si="0"/>
        <v>0</v>
      </c>
      <c r="N59" s="88"/>
      <c r="O59" s="125"/>
      <c r="P59" s="126"/>
      <c r="Q59" s="50"/>
    </row>
    <row r="60" spans="6:17" ht="13.5" thickBot="1" x14ac:dyDescent="0.3">
      <c r="G60" s="127"/>
      <c r="H60" s="128"/>
      <c r="I60" s="120" t="s">
        <v>15</v>
      </c>
      <c r="J60" s="32"/>
      <c r="K60" s="56" t="str">
        <f>IF((VLOOKUP(I60,Tabla1[],3,FALSE)&lt;1000),"",VLOOKUP(I60,Tabla1[],3,FALSE))</f>
        <v/>
      </c>
      <c r="L60" s="57" t="str">
        <f>IF((VLOOKUP(I60,Tabla1[],4,FALSE)=0),"",VLOOKUP(I60,Tabla1[],4,FALSE))</f>
        <v/>
      </c>
      <c r="M60" s="92">
        <f t="shared" si="0"/>
        <v>0</v>
      </c>
      <c r="N60" s="93"/>
      <c r="O60" s="129"/>
      <c r="P60" s="130"/>
      <c r="Q60" s="50"/>
    </row>
    <row r="61" spans="6:17" ht="14.25" thickTop="1" thickBot="1" x14ac:dyDescent="0.3">
      <c r="G61" s="131" t="s">
        <v>45</v>
      </c>
      <c r="H61" s="132"/>
      <c r="I61" s="133" t="s">
        <v>24</v>
      </c>
      <c r="J61" s="32"/>
      <c r="K61" s="33" t="str">
        <f>IF((VLOOKUP(I61,Tabla1[],3,FALSE)&lt;1000),"",VLOOKUP(I61,Tabla1[],3,FALSE))</f>
        <v/>
      </c>
      <c r="L61" s="34" t="str">
        <f>IF((VLOOKUP(I61,Tabla1[],4,FALSE)=0),"",VLOOKUP(I61,Tabla1[],4,FALSE))</f>
        <v/>
      </c>
      <c r="M61" s="96">
        <f t="shared" si="0"/>
        <v>0</v>
      </c>
      <c r="N61" s="97">
        <f>SUM(M61:M67)</f>
        <v>0</v>
      </c>
      <c r="O61" s="134" t="s">
        <v>46</v>
      </c>
      <c r="P61" s="122" t="str">
        <f>IF(N61=7,"SI","NO")</f>
        <v>NO</v>
      </c>
      <c r="Q61" s="50"/>
    </row>
    <row r="62" spans="6:17" ht="13.5" thickBot="1" x14ac:dyDescent="0.3">
      <c r="G62" s="135"/>
      <c r="H62" s="136"/>
      <c r="I62" s="133" t="s">
        <v>17</v>
      </c>
      <c r="J62" s="32"/>
      <c r="K62" s="44" t="str">
        <f>IF((VLOOKUP(I62,Tabla1[],3,FALSE)&lt;1000),"",VLOOKUP(I62,Tabla1[],3,FALSE))</f>
        <v/>
      </c>
      <c r="L62" s="45" t="str">
        <f>IF((VLOOKUP(I62,Tabla1[],4,FALSE)=0),"",VLOOKUP(I62,Tabla1[],4,FALSE))</f>
        <v/>
      </c>
      <c r="M62" s="87">
        <f t="shared" si="0"/>
        <v>0</v>
      </c>
      <c r="N62" s="88"/>
      <c r="O62" s="137"/>
      <c r="P62" s="126"/>
      <c r="Q62" s="50"/>
    </row>
    <row r="63" spans="6:17" ht="13.5" thickBot="1" x14ac:dyDescent="0.3">
      <c r="G63" s="135"/>
      <c r="H63" s="136"/>
      <c r="I63" s="133" t="s">
        <v>29</v>
      </c>
      <c r="J63" s="32"/>
      <c r="K63" s="44" t="str">
        <f>IF((VLOOKUP(I63,Tabla1[],3,FALSE)&lt;1000),"",VLOOKUP(I63,Tabla1[],3,FALSE))</f>
        <v/>
      </c>
      <c r="L63" s="45" t="str">
        <f>IF((VLOOKUP(I63,Tabla1[],4,FALSE)=0),"",VLOOKUP(I63,Tabla1[],4,FALSE))</f>
        <v/>
      </c>
      <c r="M63" s="87">
        <f t="shared" si="0"/>
        <v>0</v>
      </c>
      <c r="N63" s="88"/>
      <c r="O63" s="137"/>
      <c r="P63" s="126"/>
      <c r="Q63" s="50"/>
    </row>
    <row r="64" spans="6:17" ht="13.5" thickBot="1" x14ac:dyDescent="0.3">
      <c r="G64" s="135"/>
      <c r="H64" s="136"/>
      <c r="I64" s="133" t="s">
        <v>20</v>
      </c>
      <c r="J64" s="32"/>
      <c r="K64" s="44" t="str">
        <f>IF((VLOOKUP(I64,Tabla1[],3,FALSE)&lt;1000),"",VLOOKUP(I64,Tabla1[],3,FALSE))</f>
        <v/>
      </c>
      <c r="L64" s="45" t="str">
        <f>IF((VLOOKUP(I64,Tabla1[],4,FALSE)=0),"",VLOOKUP(I64,Tabla1[],4,FALSE))</f>
        <v/>
      </c>
      <c r="M64" s="87">
        <f t="shared" si="0"/>
        <v>0</v>
      </c>
      <c r="N64" s="88"/>
      <c r="O64" s="137"/>
      <c r="P64" s="126"/>
      <c r="Q64" s="50"/>
    </row>
    <row r="65" spans="7:17" ht="13.5" thickBot="1" x14ac:dyDescent="0.3">
      <c r="G65" s="135"/>
      <c r="H65" s="136"/>
      <c r="I65" s="133" t="s">
        <v>31</v>
      </c>
      <c r="J65" s="32"/>
      <c r="K65" s="44" t="str">
        <f>IF((VLOOKUP(I65,Tabla1[],3,FALSE)&lt;1000),"",VLOOKUP(I65,Tabla1[],3,FALSE))</f>
        <v/>
      </c>
      <c r="L65" s="45" t="str">
        <f>IF((VLOOKUP(I65,Tabla1[],4,FALSE)=0),"",VLOOKUP(I65,Tabla1[],4,FALSE))</f>
        <v/>
      </c>
      <c r="M65" s="87">
        <f t="shared" si="0"/>
        <v>0</v>
      </c>
      <c r="N65" s="88"/>
      <c r="O65" s="137"/>
      <c r="P65" s="126"/>
      <c r="Q65" s="50"/>
    </row>
    <row r="66" spans="7:17" ht="13.5" thickBot="1" x14ac:dyDescent="0.3">
      <c r="G66" s="135"/>
      <c r="H66" s="136"/>
      <c r="I66" s="133" t="s">
        <v>25</v>
      </c>
      <c r="J66" s="32"/>
      <c r="K66" s="44" t="str">
        <f>IF((VLOOKUP(I66,Tabla1[],3,FALSE)&lt;1000),"",VLOOKUP(I66,Tabla1[],3,FALSE))</f>
        <v/>
      </c>
      <c r="L66" s="45" t="str">
        <f>IF((VLOOKUP(I66,Tabla1[],4,FALSE)=0),"",VLOOKUP(I66,Tabla1[],4,FALSE))</f>
        <v/>
      </c>
      <c r="M66" s="87">
        <f t="shared" si="0"/>
        <v>0</v>
      </c>
      <c r="N66" s="88"/>
      <c r="O66" s="137"/>
      <c r="P66" s="126"/>
      <c r="Q66" s="50"/>
    </row>
    <row r="67" spans="7:17" ht="13.5" thickBot="1" x14ac:dyDescent="0.3">
      <c r="G67" s="138"/>
      <c r="H67" s="139"/>
      <c r="I67" s="133" t="s">
        <v>32</v>
      </c>
      <c r="J67" s="32"/>
      <c r="K67" s="56" t="str">
        <f>IF((VLOOKUP(I67,Tabla1[],3,FALSE)&lt;1000),"",VLOOKUP(I67,Tabla1[],3,FALSE))</f>
        <v/>
      </c>
      <c r="L67" s="57" t="str">
        <f>IF((VLOOKUP(I67,Tabla1[],4,FALSE)=0),"",VLOOKUP(I67,Tabla1[],4,FALSE))</f>
        <v/>
      </c>
      <c r="M67" s="92">
        <f t="shared" si="0"/>
        <v>0</v>
      </c>
      <c r="N67" s="93"/>
      <c r="O67" s="140"/>
      <c r="P67" s="130"/>
      <c r="Q67" s="50"/>
    </row>
    <row r="68" spans="7:17" ht="14.25" thickTop="1" thickBot="1" x14ac:dyDescent="0.3">
      <c r="G68" s="108" t="s">
        <v>47</v>
      </c>
      <c r="H68" s="109"/>
      <c r="I68" s="141">
        <v>2</v>
      </c>
      <c r="J68" s="32"/>
      <c r="K68" s="33" t="str">
        <f>IF((VLOOKUP(I68,Tabla1[],3,FALSE)&lt;1000),"",VLOOKUP(I68,Tabla1[],3,FALSE))</f>
        <v/>
      </c>
      <c r="L68" s="34" t="str">
        <f>IF((VLOOKUP(I68,Tabla1[],4,FALSE)=0),"",VLOOKUP(I68,Tabla1[],4,FALSE))</f>
        <v/>
      </c>
      <c r="M68" s="96">
        <f t="shared" si="0"/>
        <v>0</v>
      </c>
      <c r="N68" s="97">
        <f>SUM(M68:M71)</f>
        <v>0</v>
      </c>
      <c r="O68" s="142" t="s">
        <v>48</v>
      </c>
      <c r="P68" s="122" t="str">
        <f>IF(N68=4,"SI","NO")</f>
        <v>NO</v>
      </c>
      <c r="Q68" s="50"/>
    </row>
    <row r="69" spans="7:17" ht="13.5" thickBot="1" x14ac:dyDescent="0.3">
      <c r="G69" s="112"/>
      <c r="H69" s="113"/>
      <c r="I69" s="141">
        <v>0</v>
      </c>
      <c r="J69" s="32"/>
      <c r="K69" s="44" t="str">
        <f>IF((VLOOKUP(I69,Tabla1[],3,FALSE)&lt;1000),"",VLOOKUP(I69,Tabla1[],3,FALSE))</f>
        <v/>
      </c>
      <c r="L69" s="45" t="str">
        <f>IF((VLOOKUP(I69,Tabla1[],4,FALSE)=0),"",VLOOKUP(I69,Tabla1[],4,FALSE))</f>
        <v/>
      </c>
      <c r="M69" s="87">
        <f t="shared" si="0"/>
        <v>0</v>
      </c>
      <c r="N69" s="88"/>
      <c r="O69" s="143"/>
      <c r="P69" s="126"/>
      <c r="Q69" s="50"/>
    </row>
    <row r="70" spans="7:17" ht="13.5" thickBot="1" x14ac:dyDescent="0.3">
      <c r="G70" s="112"/>
      <c r="H70" s="113"/>
      <c r="I70" s="141">
        <v>2</v>
      </c>
      <c r="J70" s="32"/>
      <c r="K70" s="44" t="str">
        <f>IF((VLOOKUP(I70,Tabla1[],3,FALSE)&lt;1000),"",VLOOKUP(I70,Tabla1[],3,FALSE))</f>
        <v/>
      </c>
      <c r="L70" s="45" t="str">
        <f>IF((VLOOKUP(I70,Tabla1[],4,FALSE)=0),"",VLOOKUP(I70,Tabla1[],4,FALSE))</f>
        <v/>
      </c>
      <c r="M70" s="87">
        <f t="shared" si="0"/>
        <v>0</v>
      </c>
      <c r="N70" s="88"/>
      <c r="O70" s="143"/>
      <c r="P70" s="126"/>
      <c r="Q70" s="50"/>
    </row>
    <row r="71" spans="7:17" ht="13.5" thickBot="1" x14ac:dyDescent="0.3">
      <c r="G71" s="115"/>
      <c r="H71" s="116"/>
      <c r="I71" s="141">
        <v>3</v>
      </c>
      <c r="J71" s="32"/>
      <c r="K71" s="144" t="str">
        <f>IF((VLOOKUP(I71,Tabla1[],3,FALSE)&lt;1000),"",VLOOKUP(I71,Tabla1[],3,FALSE))</f>
        <v/>
      </c>
      <c r="L71" s="145" t="str">
        <f>IF((VLOOKUP(I71,Tabla1[],4,FALSE)=0),"",VLOOKUP(I71,Tabla1[],4,FALSE))</f>
        <v/>
      </c>
      <c r="M71" s="146">
        <f t="shared" si="0"/>
        <v>0</v>
      </c>
      <c r="N71" s="147"/>
      <c r="O71" s="148"/>
      <c r="P71" s="130"/>
      <c r="Q71" s="149"/>
    </row>
    <row r="72" spans="7:17" ht="13.5" thickBot="1" x14ac:dyDescent="0.3">
      <c r="G72" s="5"/>
      <c r="H72" s="5"/>
      <c r="K72" s="150" t="s">
        <v>49</v>
      </c>
      <c r="L72" s="151"/>
      <c r="M72" s="152">
        <f>SUM(M9:M71)</f>
        <v>0</v>
      </c>
      <c r="N72" s="153"/>
      <c r="O72" s="154"/>
      <c r="P72" s="154"/>
    </row>
    <row r="74" spans="7:17" x14ac:dyDescent="0.25">
      <c r="G74" s="155"/>
    </row>
    <row r="75" spans="7:17" x14ac:dyDescent="0.25">
      <c r="G75" s="156" t="s">
        <v>50</v>
      </c>
    </row>
    <row r="76" spans="7:17" x14ac:dyDescent="0.25">
      <c r="G76" s="156" t="s">
        <v>51</v>
      </c>
    </row>
    <row r="77" spans="7:17" x14ac:dyDescent="0.25">
      <c r="G77" s="157"/>
    </row>
  </sheetData>
  <sheetProtection sheet="1" objects="1" scenarios="1"/>
  <mergeCells count="40">
    <mergeCell ref="M72:N72"/>
    <mergeCell ref="G61:H67"/>
    <mergeCell ref="N61:N67"/>
    <mergeCell ref="O61:O67"/>
    <mergeCell ref="P61:P67"/>
    <mergeCell ref="G68:H71"/>
    <mergeCell ref="N68:N71"/>
    <mergeCell ref="O68:O71"/>
    <mergeCell ref="P68:P71"/>
    <mergeCell ref="G39:H54"/>
    <mergeCell ref="N39:N54"/>
    <mergeCell ref="O39:O54"/>
    <mergeCell ref="P39:P54"/>
    <mergeCell ref="G55:H60"/>
    <mergeCell ref="N55:N60"/>
    <mergeCell ref="O55:O60"/>
    <mergeCell ref="P55:P60"/>
    <mergeCell ref="N24:N29"/>
    <mergeCell ref="O24:O29"/>
    <mergeCell ref="P24:P29"/>
    <mergeCell ref="G30:H38"/>
    <mergeCell ref="N30:N38"/>
    <mergeCell ref="O30:O38"/>
    <mergeCell ref="P30:P38"/>
    <mergeCell ref="G9:H15"/>
    <mergeCell ref="N9:N15"/>
    <mergeCell ref="O9:O15"/>
    <mergeCell ref="P9:P15"/>
    <mergeCell ref="Q9:Q71"/>
    <mergeCell ref="G16:H23"/>
    <mergeCell ref="N16:N23"/>
    <mergeCell ref="O16:O23"/>
    <mergeCell ref="P16:P23"/>
    <mergeCell ref="G24:H29"/>
    <mergeCell ref="G2:Q2"/>
    <mergeCell ref="H4:I4"/>
    <mergeCell ref="L4:Q4"/>
    <mergeCell ref="H6:I6"/>
    <mergeCell ref="L6:Q6"/>
    <mergeCell ref="O8:Q8"/>
  </mergeCell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</dc:creator>
  <cp:lastModifiedBy>Jose Antonio Gago</cp:lastModifiedBy>
  <dcterms:created xsi:type="dcterms:W3CDTF">2023-08-21T00:36:46Z</dcterms:created>
  <dcterms:modified xsi:type="dcterms:W3CDTF">2023-08-21T00:37:15Z</dcterms:modified>
</cp:coreProperties>
</file>